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ksouken-my.sharepoint.com/personal/segawa_nksouken_com/Documents/seg/kindle出版/5.短所中毒/"/>
    </mc:Choice>
  </mc:AlternateContent>
  <xr:revisionPtr revIDLastSave="323" documentId="8_{15A70279-2213-43AC-9A56-70350DC4E260}" xr6:coauthVersionLast="47" xr6:coauthVersionMax="47" xr10:uidLastSave="{3921F0DC-2C58-4EAA-BFB8-C5372C3FEE87}"/>
  <bookViews>
    <workbookView xWindow="-98" yWindow="-98" windowWidth="21795" windowHeight="12975" xr2:uid="{00000000-000D-0000-FFFF-FFFF00000000}"/>
  </bookViews>
  <sheets>
    <sheet name="入力" sheetId="1" r:id="rId1"/>
    <sheet name="結果" sheetId="5" r:id="rId2"/>
    <sheet name="ロジック" sheetId="2" state="hidden" r:id="rId3"/>
    <sheet name="レベル定義" sheetId="3" state="hidden" r:id="rId4"/>
    <sheet name="タイプ定義" sheetId="4" state="hidden" r:id="rId5"/>
  </sheets>
  <definedNames>
    <definedName name="_xlnm.Print_Titles" localSheetId="1">結果!$2:$3</definedName>
    <definedName name="_xlnm.Print_Titles" localSheetId="0">入力!$4:$4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3" i="5" s="1"/>
  <c r="B14" i="2"/>
  <c r="B10" i="2"/>
  <c r="B11" i="2" s="1"/>
  <c r="C14" i="5" s="1"/>
  <c r="B8" i="2"/>
  <c r="B9" i="2" s="1"/>
  <c r="B6" i="2"/>
  <c r="B7" i="2" s="1"/>
  <c r="C12" i="5" s="1"/>
  <c r="B4" i="2"/>
  <c r="B5" i="2" s="1"/>
  <c r="B2" i="2"/>
  <c r="B3" i="2" s="1"/>
  <c r="C13" i="5" l="1"/>
  <c r="B22" i="2"/>
  <c r="C20" i="5" s="1"/>
  <c r="B12" i="2"/>
  <c r="C5" i="5" s="1"/>
  <c r="C11" i="5"/>
  <c r="B20" i="2"/>
  <c r="B21" i="2"/>
  <c r="B19" i="2"/>
  <c r="C10" i="5"/>
  <c r="B28" i="2" l="1"/>
  <c r="B31" i="2" s="1"/>
  <c r="B40" i="5" s="1"/>
  <c r="B13" i="2"/>
  <c r="C17" i="5"/>
  <c r="B24" i="2"/>
  <c r="B25" i="2" s="1"/>
  <c r="C19" i="5"/>
  <c r="C18" i="5"/>
  <c r="B30" i="2" l="1"/>
  <c r="B35" i="5" s="1"/>
  <c r="B32" i="2"/>
  <c r="B48" i="5" s="1"/>
  <c r="B29" i="2"/>
  <c r="C32" i="5" s="1"/>
  <c r="C6" i="5"/>
  <c r="B16" i="2"/>
  <c r="C7" i="5" s="1"/>
  <c r="C24" i="5"/>
  <c r="B26" i="2"/>
  <c r="C22" i="5" s="1"/>
  <c r="C29" i="5"/>
  <c r="C27" i="5"/>
  <c r="C25" i="5"/>
  <c r="C26" i="5"/>
  <c r="C28" i="5"/>
</calcChain>
</file>

<file path=xl/sharedStrings.xml><?xml version="1.0" encoding="utf-8"?>
<sst xmlns="http://schemas.openxmlformats.org/spreadsheetml/2006/main" count="208" uniqueCount="201">
  <si>
    <t>No.</t>
  </si>
  <si>
    <t>設問</t>
  </si>
  <si>
    <t>回答（1〜5）</t>
  </si>
  <si>
    <t>自分の欠点ばかりが気になってしまう。</t>
  </si>
  <si>
    <t>成果よりもミスに目が行く。</t>
  </si>
  <si>
    <t>自己評価が他人の評価よりも厳しい。</t>
  </si>
  <si>
    <t>「完璧でなければ意味がない」と感じることがある。</t>
  </si>
  <si>
    <t>自分の弱点を克服することばかりに時間を使ってしまう。</t>
  </si>
  <si>
    <t>他人と比べて「自分は劣っている」と感じることが多い。</t>
  </si>
  <si>
    <t>自分の感情や反応を「未熟」として否定することがある。</t>
  </si>
  <si>
    <t>成功しても「運が良かっただけ」と思ってしまう。</t>
  </si>
  <si>
    <t>自分の短所を人前で過剰に語ってしまう。</t>
  </si>
  <si>
    <t>自分の成長よりも「欠点の修正」に意識が向いている。</t>
  </si>
  <si>
    <t>成果を出しても「まだ足りない」と感じることが多い。</t>
  </si>
  <si>
    <t>自分の強みを3つ挙げるのが難しい。</t>
  </si>
  <si>
    <t>他人の期待に応えられないと強い罪悪感を覚える。</t>
  </si>
  <si>
    <t>「失敗＝自分の価値が下がる」と感じる。</t>
  </si>
  <si>
    <t>部下のミスが目につきやすく、成果を見逃しがち。</t>
  </si>
  <si>
    <t>「この人は○○ができない人だ」と決めつけてしまう。</t>
  </si>
  <si>
    <t>部下の改善点ばかりをフィードバックしてしまう。</t>
  </si>
  <si>
    <t>苦手なタイプの部下に対して冷たくなってしまう。</t>
  </si>
  <si>
    <t>部下の長所を見つけるのが難しいと感じる。</t>
  </si>
  <si>
    <t>「この人は変わらない」と諦めてしまうことがある。</t>
  </si>
  <si>
    <t>部下の失敗を「性格の問題」として捉えてしまう。</t>
  </si>
  <si>
    <t>部下の短所を他のメンバーと共有してしまう。</t>
  </si>
  <si>
    <t>部下の成長よりも「問題の修正」に意識が向いている。</t>
  </si>
  <si>
    <t>部下の短所を見つけると、すぐに改善指導したくなる。</t>
  </si>
  <si>
    <t>部下の提案に対して「リスクがある」とすぐに否定してしまう。</t>
  </si>
  <si>
    <t>部下の強みを言葉にして伝える習慣がない。</t>
  </si>
  <si>
    <t>部下の失敗を「性格の問題」として片付けてしまう。</t>
  </si>
  <si>
    <t>部下の挑戦よりも「失敗しないこと」を優先してしまう。</t>
  </si>
  <si>
    <t>白黒思考（良いか悪いか）になりがち。</t>
  </si>
  <si>
    <t>一度の失敗で「もうダメだ」と思ってしまう。</t>
  </si>
  <si>
    <t>他人の評価を過剰に気にする。</t>
  </si>
  <si>
    <t>自分の感情を抑え込む傾向がある。</t>
  </si>
  <si>
    <t>「できない理由」ばかりを考えてしまう。</t>
  </si>
  <si>
    <t>過去の失敗を何度も思い出してしまう。</t>
  </si>
  <si>
    <t>自分の考えに固執してしまう。</t>
  </si>
  <si>
    <t>他人の成功を素直に喜べないことがある。</t>
  </si>
  <si>
    <t>「自分が悪い」とすぐに思ってしまう。</t>
  </si>
  <si>
    <t>物事のネガティブな側面ばかりに注目してしまう。</t>
  </si>
  <si>
    <t>「こうあるべき」という理想像に縛られやすい。</t>
  </si>
  <si>
    <t>自分の判断を疑うことに強い不安を感じる。</t>
  </si>
  <si>
    <t>「他人に迷惑をかけないこと」が最優先になっている。</t>
  </si>
  <si>
    <t>物事を「できない理由」から考え始めることが多い。</t>
  </si>
  <si>
    <t>フィードバックが否定的になりがち。</t>
  </si>
  <si>
    <t>部下の話を最後まで聞かずに遮ってしまう。</t>
  </si>
  <si>
    <t>「でも」「しかし」が口癖になっている。</t>
  </si>
  <si>
    <t>感情を表に出すことに抵抗がある。</t>
  </si>
  <si>
    <t>部下の意見に対してすぐに反論してしまう。</t>
  </si>
  <si>
    <t>褒めることに照れや抵抗を感じる。</t>
  </si>
  <si>
    <t>部下の話よりも自分の考えを優先してしまう。</t>
  </si>
  <si>
    <t>部下のミスを周囲に共有してしまう。</t>
  </si>
  <si>
    <t>部下の成長よりも「問題の指摘」に意識が向いている。</t>
  </si>
  <si>
    <t>自分の短所を隠そうとするあまり、距離を置いてしまう。</t>
  </si>
  <si>
    <t>部下の話を聞きながら反論を考えてしまう。</t>
  </si>
  <si>
    <t>部下の意見を最後まで聞く前に結論を出してしまう。</t>
  </si>
  <si>
    <t>「褒めると甘やかす」と感じてしまう。</t>
  </si>
  <si>
    <t>会議で沈黙があると不安になり、すぐに自分が話してしまう。</t>
  </si>
  <si>
    <t>部下の強みを活かすよりも、弱点を補うことに注力している。</t>
  </si>
  <si>
    <t>チームの成果よりも個人の問題に目が行きがち。</t>
  </si>
  <si>
    <t>「問題が起きないこと」が最優先になっている。</t>
  </si>
  <si>
    <t>チャレンジよりも安定を重視してしまう。</t>
  </si>
  <si>
    <t>部下の自律性よりも管理を優先してしまう。</t>
  </si>
  <si>
    <t>成果よりも「正しいやり方」にこだわってしまう。</t>
  </si>
  <si>
    <t>部下の成長よりも「評価の安定」を求めてしまう。</t>
  </si>
  <si>
    <t>自分の判断が常に正しいと思ってしまう。</t>
  </si>
  <si>
    <t>部下の提案に対して「リスクがある」と否定しがち。</t>
  </si>
  <si>
    <t>チームの雰囲気よりも「問題のない運営」を重視している。</t>
  </si>
  <si>
    <t>「正解を教える」ことがリーダーの役割だと思っている。</t>
  </si>
  <si>
    <t>部下の自主性よりも「指示通りに動くこと」を重視してしまう。</t>
  </si>
  <si>
    <t>チームの雰囲気よりも「効率」を優先してしまう。</t>
  </si>
  <si>
    <t>「失敗を許す文化」をつくることに不安を感じる。</t>
  </si>
  <si>
    <t>項目</t>
  </si>
  <si>
    <t>値</t>
  </si>
  <si>
    <t>補足</t>
  </si>
  <si>
    <t>自己認識（1-14) 合計（最大70）</t>
  </si>
  <si>
    <t>自己認識（1-14) パーセント（0-1）</t>
  </si>
  <si>
    <t>部下への視点（15-28) 合計（最大70）</t>
  </si>
  <si>
    <t>部下への視点（15-28) パーセント（0-1）</t>
  </si>
  <si>
    <t>思考のクセ（29-42) 合計（最大70）</t>
  </si>
  <si>
    <t>思考のクセ（29-42) パーセント（0-1）</t>
  </si>
  <si>
    <t>コミュニケーション（43-56) 合計（最大70）</t>
  </si>
  <si>
    <t>コミュニケーション（43-56) パーセント（0-1）</t>
  </si>
  <si>
    <t>マネジメント（57-70) 合計（最大70）</t>
  </si>
  <si>
    <t>マネジメント（57-70) パーセント（0-1）</t>
  </si>
  <si>
    <t>総合合計（最大350）</t>
  </si>
  <si>
    <t>総合パーセント（0-1）</t>
  </si>
  <si>
    <t>回答数（70問中）</t>
  </si>
  <si>
    <t>未回答数</t>
  </si>
  <si>
    <t>リスク判定（％しきい値）</t>
  </si>
  <si>
    <t>タイプスコア（0-100）</t>
  </si>
  <si>
    <t>A：完璧主義型 index</t>
  </si>
  <si>
    <t>B：責任過剰型 index</t>
  </si>
  <si>
    <t>C：比較依存型 index</t>
  </si>
  <si>
    <t>D：防衛型 index</t>
  </si>
  <si>
    <t>最大タイプスコア</t>
  </si>
  <si>
    <t>トップタイプコード</t>
  </si>
  <si>
    <t>トップタイプ名（表示用）</t>
  </si>
  <si>
    <t>レベル行（レベル定義）</t>
  </si>
  <si>
    <t>レベル表示</t>
  </si>
  <si>
    <t>リード文</t>
  </si>
  <si>
    <t>本文（状態）</t>
  </si>
  <si>
    <t>次の一歩</t>
  </si>
  <si>
    <t>下限点</t>
  </si>
  <si>
    <t>上限点</t>
  </si>
  <si>
    <t>レベル１（70〜140点）：短所中毒の傾向は少ない</t>
  </si>
  <si>
    <t>あなたは、短所中毒の傾向が少なく、健全な視点でマネジメントを行なっている可能性が高いです。自分自身や部下の強みを見つけ、育てることに意識が向いているでしょう。</t>
  </si>
  <si>
    <t>このレベルでは、以下のような状態が見られます。
・自己肯定感があり、ミスを許容できる
・部下の成果や努力を認める習慣がある
・チーム内に安心感と活気がある
・フィードバックが前向きで、信頼関係が築かれている
この状態を維持しながら、周囲の管理職やチームメンバーにも『強みを見る視点』を広げていくことで、職場全体の空気が変わっていきます。</t>
  </si>
  <si>
    <t>レベル２（141〜210点）：軽度の短所中毒</t>
  </si>
  <si>
    <t>あなたは、比較的バランスの取れた視点を持っている管理職です。短所に目が行くことはあるものの、それに囚われすぎることは少なく、部下との関係性も安定している可能性があります。</t>
  </si>
  <si>
    <t>このレベルでは、以下のような特徴が見られます。
・自己評価はやや厳しいが、自己肯定感もある
・部下のミスには冷静に対応できる
・チーム内に安心感があり、発言も活発
・フィードバックに肯定的な要素が多い
この段階では、さらに『強みを活かすマネジメント』へと進化するチャンスです。部下の個性や可能性を引き出す関わり方を意識することで、チームの力が一段と高まります。</t>
  </si>
  <si>
    <t>レベル３（211〜280点）：中程度の短所中毒</t>
  </si>
  <si>
    <t>あなたは、短所中毒の傾向を持ちながらも、部分的にはバランスを保っている状態です。自分や部下の短所に目が行きやすいものの、強みや成果にも一定の関心を持っている可能性があります。</t>
  </si>
  <si>
    <t>このレベルでは、以下のような傾向が見られます。
・自己評価が厳しく、完璧を求めがち
・部下のミスに敏感で、改善指導が多くなる
・チーム内に『緊張と安心』が混在している
・フィードバックに肯定と否定が混ざっている
この段階では、『強みを見る習慣』を意識的に育てることが効果的です。部下の成果を見つけて言葉にする、感謝を伝える、問いかけを増やす。そうした小さな行動が、短所中毒からの脱却を後押しします。</t>
  </si>
  <si>
    <t>レベル４（281〜350点）：深刻な短所中毒</t>
  </si>
  <si>
    <t>あなたは、かなり強い短所中毒の傾向があります。自分自身への厳しさ、部下への否定的な視点、チームへの影響など、複数の領域で『短所中心の思考』が根付いている可能性があります。</t>
  </si>
  <si>
    <t>このレベルでは、以下のような状態が見られやすくなります。
・自分のミスや欠点に強い罪悪感を抱く
・部下の報告に対して、改善点ばかりが気になる
・チーム内に緊張感や沈黙が広がっている
・フィードバックが否定的で、信頼関係が築きづらい
まずは、自分を責める思考を手放すことから始めてみましょう。『完璧でなくてもいい』『ミスは成長の一部』といった視点を持つことで、少しずつ空気が変わっていきます。</t>
  </si>
  <si>
    <t>コード</t>
  </si>
  <si>
    <t>タイプ名</t>
  </si>
  <si>
    <t>説明</t>
  </si>
  <si>
    <t>キーフレーズ</t>
  </si>
  <si>
    <t>推奨行動1</t>
  </si>
  <si>
    <t>推奨行動2</t>
  </si>
  <si>
    <t>推奨行動3</t>
  </si>
  <si>
    <t>NG行動</t>
  </si>
  <si>
    <t>A</t>
  </si>
  <si>
    <t>完璧主義型</t>
  </si>
  <si>
    <t>高い基準と白黒思考で、自他に厳しくなりがち。成果より欠点修正に意識が向く。</t>
  </si>
  <si>
    <t>80％でOKを合言葉に</t>
  </si>
  <si>
    <t>成果の定義を『80％でOK』に設定し、完了基準を書き出す。</t>
  </si>
  <si>
    <t>週1回『できたことリスト』を3項目、チームで共有する。</t>
  </si>
  <si>
    <t>細部に入る前に『目的・狙い・制約』を3分で確認してから着手する。</t>
  </si>
  <si>
    <t>仕様の揺り戻し・過剰品質の強要・“完璧まで待つ”判断</t>
  </si>
  <si>
    <t>B</t>
  </si>
  <si>
    <t>責任過剰型</t>
  </si>
  <si>
    <t>成果プレッシャーで失敗回避と管理過多に傾く。短所指摘が増えやすい。</t>
  </si>
  <si>
    <t>プロセスを見て称える</t>
  </si>
  <si>
    <t>1on1で『行動（何をしたか）』を3つ先に称賛→改善は1点に絞る。</t>
  </si>
  <si>
    <t>KPIに『挑戦回数』『学びの共有数』を1つ加える。</t>
  </si>
  <si>
    <t>リスク想定は『最小限・具体・期限付き』の3条件で短く行う。</t>
  </si>
  <si>
    <t>重箱の隅つつき・失敗ゼロ要求・指示依存の助長</t>
  </si>
  <si>
    <t>C</t>
  </si>
  <si>
    <t>比較依存型</t>
  </si>
  <si>
    <t>他者比較や承認欲求が強く、自己評価が安定しない。</t>
  </si>
  <si>
    <t>昨日の自分と比べる</t>
  </si>
  <si>
    <t>『先週の自分との比較』で良かった点を3つ書き出す。</t>
  </si>
  <si>
    <t>強みカード（得意・好き・期待される価値）を作り、朝3分で確認。</t>
  </si>
  <si>
    <t>SNS/社内ランキングの閲覧時間を1日10分以内に制限する。</t>
  </si>
  <si>
    <t>他人基準の目標設定・優劣発言・揶揄や皮肉</t>
  </si>
  <si>
    <t>D</t>
  </si>
  <si>
    <t>防衛型</t>
  </si>
  <si>
    <t>批判や不安に敏感で、責任転嫁・攻撃的反応が出やすい。</t>
  </si>
  <si>
    <t>感情の棚卸しを先に</t>
  </si>
  <si>
    <t>1日1回『事実/解釈/感情/欲求』の4分けメモを3分で行う。</t>
  </si>
  <si>
    <t>会議では『要約→確認→意見』の順で話す（SBIの順序を意識）。</t>
  </si>
  <si>
    <t>ネガティブ反応が出たら『一呼吸ルール（10秒）』を実行。</t>
  </si>
  <si>
    <t>遮る・レッテル貼り・失敗の公開共有</t>
  </si>
  <si>
    <t>短所中毒（管理職・リーダー編） 診断結果</t>
  </si>
  <si>
    <t>総合スコア（最大350）</t>
  </si>
  <si>
    <t>総合スコア（%）</t>
  </si>
  <si>
    <t>リスク判定</t>
  </si>
  <si>
    <t>領域</t>
  </si>
  <si>
    <t>スコア（％）</t>
  </si>
  <si>
    <t>自己認識</t>
  </si>
  <si>
    <t>部下への視点</t>
  </si>
  <si>
    <t>思考のクセ</t>
  </si>
  <si>
    <t>コミュニケーション</t>
  </si>
  <si>
    <t>マネジメント</t>
  </si>
  <si>
    <t>タイプ</t>
  </si>
  <si>
    <t>Index（0-100）</t>
  </si>
  <si>
    <t>A：完璧主義型</t>
  </si>
  <si>
    <t>B：責任過剰型</t>
  </si>
  <si>
    <t>C：比較依存型</t>
  </si>
  <si>
    <t>D：防衛型</t>
  </si>
  <si>
    <t>トップタイプ</t>
  </si>
  <si>
    <t>タイプ説明</t>
  </si>
  <si>
    <t>推奨行動（1）</t>
  </si>
  <si>
    <t>推奨行動（2）</t>
  </si>
  <si>
    <t>推奨行動（3）</t>
  </si>
  <si>
    <t>総合スコア別の診断結果</t>
  </si>
  <si>
    <t>レベル</t>
  </si>
  <si>
    <t>診断コメント（概要）</t>
  </si>
  <si>
    <t>このレベルで見られる状態</t>
  </si>
  <si>
    <t>【マネジメントスタイル】</t>
    <phoneticPr fontId="5"/>
  </si>
  <si>
    <t>【自分自身への視点】</t>
    <phoneticPr fontId="5"/>
  </si>
  <si>
    <t>【部下への視点】</t>
    <phoneticPr fontId="5"/>
  </si>
  <si>
    <t>【思考のクセ】</t>
    <phoneticPr fontId="5"/>
  </si>
  <si>
    <t>【コミュニケーションの傾向】</t>
    <phoneticPr fontId="5"/>
  </si>
  <si>
    <r>
      <t xml:space="preserve">【回答方法】各項目につき、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まったく当てはまらない（１点）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あまり当てはまらない（２点）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どちらとも言えない（３点）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やや当てはまる（４点）
</t>
    </r>
    <r>
      <rPr>
        <sz val="11"/>
        <color theme="1"/>
        <rFont val="ＭＳ Ｐゴシック"/>
        <family val="2"/>
        <charset val="128"/>
      </rPr>
      <t>　　</t>
    </r>
    <r>
      <rPr>
        <sz val="11"/>
        <color theme="1"/>
        <rFont val="Wingdings"/>
        <family val="2"/>
        <charset val="2"/>
      </rPr>
      <t></t>
    </r>
    <r>
      <rPr>
        <sz val="11"/>
        <color theme="1"/>
        <rFont val="ＭＳ Ｐゴシック"/>
        <family val="2"/>
        <scheme val="minor"/>
      </rPr>
      <t xml:space="preserve">	非常に当てはまる（５点）
で選択してください。</t>
    </r>
    <phoneticPr fontId="5"/>
  </si>
  <si>
    <t>お疲れさまでした。『結果」のシートに診断結果が表示されています。</t>
    <rPh sb="1" eb="2">
      <t>ツカ</t>
    </rPh>
    <rPh sb="10" eb="12">
      <t>ケッカ</t>
    </rPh>
    <rPh sb="18" eb="20">
      <t>シンダン</t>
    </rPh>
    <rPh sb="20" eb="22">
      <t>ケッカ</t>
    </rPh>
    <rPh sb="23" eb="25">
      <t>ヒョウジ</t>
    </rPh>
    <phoneticPr fontId="5"/>
  </si>
  <si>
    <t>未回答があると結果判定は表示されません。</t>
    <phoneticPr fontId="5"/>
  </si>
  <si>
    <t>入力!C5:C18</t>
    <phoneticPr fontId="5"/>
  </si>
  <si>
    <t>入力!C19C32</t>
    <phoneticPr fontId="5"/>
  </si>
  <si>
    <t>入力!C33:C46</t>
    <phoneticPr fontId="5"/>
  </si>
  <si>
    <t>入力!C47:C60</t>
    <phoneticPr fontId="5"/>
  </si>
  <si>
    <t>入力!C61:C74</t>
    <phoneticPr fontId="5"/>
  </si>
  <si>
    <t>毎日1分、自分の『できたこと』『感謝されたこと』を振り返る時間をつくってみましょう。
それが小さなことでも構いません。『報告を丁寧に聞けた』『部下に笑顔で挨拶できた』など、日々の積み重ねが変化を生みます。</t>
    <phoneticPr fontId="5"/>
  </si>
  <si>
    <t>フィードバックの前に、必ず『承認の言葉』を1つ添えるルールを自分に課してみましょう。
例えば、『○○の対応は助かったよ』『△△の工夫は良かったね』といった一言から始めてみてください。</t>
    <phoneticPr fontId="5"/>
  </si>
  <si>
    <t>部下の報告や行動の中から『良かった点』を毎日1つ見つけて、言葉にして伝えてみましょう。
最初はメモに書き出すだけでも構いません。続けることで、視点が自然と変わっていきます。</t>
    <phoneticPr fontId="5"/>
  </si>
  <si>
    <t>この状態を維持するために、週に一度『部下の強みを言葉にする時間』を持ってみましょう。
さらに、チームメンバー同士が互いの強みを認め合える場づくりにも挑戦してみましょう。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</si>
</sst>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9C000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Wingdings"/>
      <family val="2"/>
      <charset val="2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6" fillId="0" borderId="0" xfId="0" applyFont="1"/>
    <xf numFmtId="0" fontId="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Protection="1">
      <protection locked="0"/>
    </xf>
    <xf numFmtId="0" fontId="8" fillId="0" borderId="4" xfId="0" applyFont="1" applyBorder="1"/>
    <xf numFmtId="0" fontId="8" fillId="0" borderId="7" xfId="0" applyFont="1" applyBorder="1" applyProtection="1">
      <protection locked="0"/>
    </xf>
    <xf numFmtId="0" fontId="8" fillId="0" borderId="8" xfId="0" applyFont="1" applyBorder="1"/>
    <xf numFmtId="0" fontId="8" fillId="0" borderId="9" xfId="0" applyFont="1" applyBorder="1" applyProtection="1">
      <protection locked="0"/>
    </xf>
    <xf numFmtId="0" fontId="8" fillId="0" borderId="5" xfId="0" applyFont="1" applyBorder="1"/>
    <xf numFmtId="0" fontId="10" fillId="0" borderId="0" xfId="0" applyFont="1"/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/>
    <xf numFmtId="0" fontId="1" fillId="2" borderId="4" xfId="0" applyFont="1" applyFill="1" applyBorder="1" applyAlignment="1">
      <alignment horizontal="center"/>
    </xf>
    <xf numFmtId="9" fontId="0" fillId="4" borderId="4" xfId="0" applyNumberFormat="1" applyFill="1" applyBorder="1"/>
    <xf numFmtId="176" fontId="0" fillId="4" borderId="4" xfId="0" applyNumberFormat="1" applyFill="1" applyBorder="1"/>
    <xf numFmtId="0" fontId="0" fillId="4" borderId="4" xfId="0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/>
    </xf>
    <xf numFmtId="0" fontId="0" fillId="4" borderId="4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領域別スコア（％）</a:t>
            </a:r>
          </a:p>
        </c:rich>
      </c:tx>
      <c:layout>
        <c:manualLayout>
          <c:xMode val="edge"/>
          <c:yMode val="edge"/>
          <c:x val="0.78323536644891978"/>
          <c:y val="4.535714285714286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結果!$B$10:$B$14</c:f>
              <c:strCache>
                <c:ptCount val="5"/>
                <c:pt idx="0">
                  <c:v>自己認識</c:v>
                </c:pt>
                <c:pt idx="1">
                  <c:v>部下への視点</c:v>
                </c:pt>
                <c:pt idx="2">
                  <c:v>思考のクセ</c:v>
                </c:pt>
                <c:pt idx="3">
                  <c:v>コミュニケーション</c:v>
                </c:pt>
                <c:pt idx="4">
                  <c:v>マネジメント</c:v>
                </c:pt>
              </c:strCache>
            </c:strRef>
          </c:cat>
          <c:val>
            <c:numRef>
              <c:f>結果!$C$10:$C$14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F-4DA2-8E55-1087AD37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領域</a:t>
                </a:r>
              </a:p>
            </c:rich>
          </c:tx>
          <c:layout>
            <c:manualLayout>
              <c:xMode val="edge"/>
              <c:yMode val="edge"/>
              <c:x val="0.77893189953787645"/>
              <c:y val="0.88912698412698399"/>
            </c:manualLayout>
          </c:layout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%</a:t>
                </a:r>
              </a:p>
            </c:rich>
          </c:tx>
          <c:overlay val="1"/>
        </c:title>
        <c:numFmt formatCode="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タイプ別</a:t>
            </a:r>
            <a:r>
              <a:rPr lang="en-US" sz="1100"/>
              <a:t>Index（0-100）</a:t>
            </a:r>
          </a:p>
        </c:rich>
      </c:tx>
      <c:layout>
        <c:manualLayout>
          <c:xMode val="edge"/>
          <c:yMode val="edge"/>
          <c:x val="0.75435374889591889"/>
          <c:y val="7.559523809523809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結果!$B$17:$B$20</c:f>
              <c:strCache>
                <c:ptCount val="4"/>
                <c:pt idx="0">
                  <c:v>A：完璧主義型</c:v>
                </c:pt>
                <c:pt idx="1">
                  <c:v>B：責任過剰型</c:v>
                </c:pt>
                <c:pt idx="2">
                  <c:v>C：比較依存型</c:v>
                </c:pt>
                <c:pt idx="3">
                  <c:v>D：防衛型</c:v>
                </c:pt>
              </c:strCache>
            </c:strRef>
          </c:cat>
          <c:val>
            <c:numRef>
              <c:f>結果!$C$17:$C$20</c:f>
              <c:numCache>
                <c:formatCode>0_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5-475B-946B-9CCB6B4A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タイプ</a:t>
                </a:r>
              </a:p>
            </c:rich>
          </c:tx>
          <c:layout>
            <c:manualLayout>
              <c:xMode val="edge"/>
              <c:yMode val="edge"/>
              <c:x val="0.80518325125347601"/>
              <c:y val="0.87904761904761908"/>
            </c:manualLayout>
          </c:layout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</a:t>
                </a:r>
              </a:p>
            </c:rich>
          </c:tx>
          <c:overlay val="1"/>
        </c:title>
        <c:numFmt formatCode="0_ 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</xdr:colOff>
      <xdr:row>2</xdr:row>
      <xdr:rowOff>42862</xdr:rowOff>
    </xdr:from>
    <xdr:ext cx="6152249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195264</xdr:colOff>
      <xdr:row>18</xdr:row>
      <xdr:rowOff>142875</xdr:rowOff>
    </xdr:from>
    <xdr:ext cx="6104624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7"/>
  <sheetViews>
    <sheetView showGridLines="0" showRowColHeaders="0" tabSelected="1" workbookViewId="0">
      <pane ySplit="4" topLeftCell="A5" activePane="bottomLeft" state="frozen"/>
      <selection pane="bottomLeft" activeCell="B2" sqref="B2:E2"/>
    </sheetView>
  </sheetViews>
  <sheetFormatPr defaultRowHeight="12.75" x14ac:dyDescent="0.25"/>
  <cols>
    <col min="2" max="2" width="8.46484375" style="5" customWidth="1"/>
    <col min="3" max="3" width="7.53125" customWidth="1"/>
    <col min="4" max="4" width="51.9296875" bestFit="1" customWidth="1"/>
    <col min="5" max="5" width="16" customWidth="1"/>
  </cols>
  <sheetData>
    <row r="2" spans="2:5" ht="101.65" customHeight="1" x14ac:dyDescent="0.25">
      <c r="B2" s="22" t="s">
        <v>189</v>
      </c>
      <c r="C2" s="22"/>
      <c r="D2" s="22"/>
      <c r="E2" s="22"/>
    </row>
    <row r="3" spans="2:5" ht="20.25" customHeight="1" x14ac:dyDescent="0.25">
      <c r="B3" s="7" t="s">
        <v>191</v>
      </c>
    </row>
    <row r="4" spans="2:5" ht="13.15" thickBot="1" x14ac:dyDescent="0.3">
      <c r="B4" s="6"/>
      <c r="C4" s="1" t="s">
        <v>0</v>
      </c>
      <c r="D4" s="1" t="s">
        <v>1</v>
      </c>
      <c r="E4" s="1" t="s">
        <v>2</v>
      </c>
    </row>
    <row r="5" spans="2:5" ht="15" customHeight="1" x14ac:dyDescent="0.25">
      <c r="B5" s="25" t="s">
        <v>185</v>
      </c>
      <c r="C5" s="13">
        <v>1</v>
      </c>
      <c r="D5" s="13" t="s">
        <v>3</v>
      </c>
      <c r="E5" s="8"/>
    </row>
    <row r="6" spans="2:5" ht="15" customHeight="1" x14ac:dyDescent="0.25">
      <c r="B6" s="26"/>
      <c r="C6" s="9">
        <v>2</v>
      </c>
      <c r="D6" s="9" t="s">
        <v>4</v>
      </c>
      <c r="E6" s="10"/>
    </row>
    <row r="7" spans="2:5" ht="15" customHeight="1" x14ac:dyDescent="0.25">
      <c r="B7" s="26"/>
      <c r="C7" s="9">
        <v>3</v>
      </c>
      <c r="D7" s="9" t="s">
        <v>5</v>
      </c>
      <c r="E7" s="10"/>
    </row>
    <row r="8" spans="2:5" ht="15" customHeight="1" x14ac:dyDescent="0.25">
      <c r="B8" s="26"/>
      <c r="C8" s="9">
        <v>4</v>
      </c>
      <c r="D8" s="9" t="s">
        <v>6</v>
      </c>
      <c r="E8" s="10"/>
    </row>
    <row r="9" spans="2:5" ht="15" customHeight="1" x14ac:dyDescent="0.25">
      <c r="B9" s="26"/>
      <c r="C9" s="9">
        <v>5</v>
      </c>
      <c r="D9" s="9" t="s">
        <v>7</v>
      </c>
      <c r="E9" s="10"/>
    </row>
    <row r="10" spans="2:5" ht="15" customHeight="1" x14ac:dyDescent="0.25">
      <c r="B10" s="26"/>
      <c r="C10" s="9">
        <v>6</v>
      </c>
      <c r="D10" s="9" t="s">
        <v>8</v>
      </c>
      <c r="E10" s="10"/>
    </row>
    <row r="11" spans="2:5" ht="15" customHeight="1" x14ac:dyDescent="0.25">
      <c r="B11" s="26"/>
      <c r="C11" s="9">
        <v>7</v>
      </c>
      <c r="D11" s="9" t="s">
        <v>9</v>
      </c>
      <c r="E11" s="10"/>
    </row>
    <row r="12" spans="2:5" ht="15" customHeight="1" x14ac:dyDescent="0.25">
      <c r="B12" s="26"/>
      <c r="C12" s="9">
        <v>8</v>
      </c>
      <c r="D12" s="9" t="s">
        <v>10</v>
      </c>
      <c r="E12" s="10"/>
    </row>
    <row r="13" spans="2:5" ht="15" customHeight="1" x14ac:dyDescent="0.25">
      <c r="B13" s="26"/>
      <c r="C13" s="9">
        <v>9</v>
      </c>
      <c r="D13" s="9" t="s">
        <v>11</v>
      </c>
      <c r="E13" s="10"/>
    </row>
    <row r="14" spans="2:5" ht="15" customHeight="1" x14ac:dyDescent="0.25">
      <c r="B14" s="26"/>
      <c r="C14" s="9">
        <v>10</v>
      </c>
      <c r="D14" s="9" t="s">
        <v>12</v>
      </c>
      <c r="E14" s="10"/>
    </row>
    <row r="15" spans="2:5" ht="15" customHeight="1" x14ac:dyDescent="0.25">
      <c r="B15" s="26"/>
      <c r="C15" s="9">
        <v>11</v>
      </c>
      <c r="D15" s="9" t="s">
        <v>13</v>
      </c>
      <c r="E15" s="10"/>
    </row>
    <row r="16" spans="2:5" ht="15" customHeight="1" x14ac:dyDescent="0.25">
      <c r="B16" s="26"/>
      <c r="C16" s="9">
        <v>12</v>
      </c>
      <c r="D16" s="9" t="s">
        <v>14</v>
      </c>
      <c r="E16" s="10"/>
    </row>
    <row r="17" spans="2:5" ht="15" customHeight="1" x14ac:dyDescent="0.25">
      <c r="B17" s="26"/>
      <c r="C17" s="9">
        <v>13</v>
      </c>
      <c r="D17" s="9" t="s">
        <v>15</v>
      </c>
      <c r="E17" s="10"/>
    </row>
    <row r="18" spans="2:5" ht="15" customHeight="1" thickBot="1" x14ac:dyDescent="0.3">
      <c r="B18" s="27"/>
      <c r="C18" s="11">
        <v>14</v>
      </c>
      <c r="D18" s="11" t="s">
        <v>16</v>
      </c>
      <c r="E18" s="12"/>
    </row>
    <row r="19" spans="2:5" ht="15" customHeight="1" x14ac:dyDescent="0.25">
      <c r="B19" s="25" t="s">
        <v>186</v>
      </c>
      <c r="C19" s="13">
        <v>15</v>
      </c>
      <c r="D19" s="13" t="s">
        <v>17</v>
      </c>
      <c r="E19" s="8"/>
    </row>
    <row r="20" spans="2:5" ht="15" customHeight="1" x14ac:dyDescent="0.25">
      <c r="B20" s="26"/>
      <c r="C20" s="9">
        <v>16</v>
      </c>
      <c r="D20" s="9" t="s">
        <v>18</v>
      </c>
      <c r="E20" s="10"/>
    </row>
    <row r="21" spans="2:5" ht="15" customHeight="1" x14ac:dyDescent="0.25">
      <c r="B21" s="26"/>
      <c r="C21" s="9">
        <v>17</v>
      </c>
      <c r="D21" s="9" t="s">
        <v>19</v>
      </c>
      <c r="E21" s="10"/>
    </row>
    <row r="22" spans="2:5" ht="15" customHeight="1" x14ac:dyDescent="0.25">
      <c r="B22" s="26"/>
      <c r="C22" s="9">
        <v>18</v>
      </c>
      <c r="D22" s="9" t="s">
        <v>20</v>
      </c>
      <c r="E22" s="10"/>
    </row>
    <row r="23" spans="2:5" ht="15" customHeight="1" x14ac:dyDescent="0.25">
      <c r="B23" s="26"/>
      <c r="C23" s="9">
        <v>19</v>
      </c>
      <c r="D23" s="9" t="s">
        <v>21</v>
      </c>
      <c r="E23" s="10"/>
    </row>
    <row r="24" spans="2:5" ht="15" customHeight="1" x14ac:dyDescent="0.25">
      <c r="B24" s="26"/>
      <c r="C24" s="9">
        <v>20</v>
      </c>
      <c r="D24" s="9" t="s">
        <v>22</v>
      </c>
      <c r="E24" s="10"/>
    </row>
    <row r="25" spans="2:5" ht="15" customHeight="1" x14ac:dyDescent="0.25">
      <c r="B25" s="26"/>
      <c r="C25" s="9">
        <v>21</v>
      </c>
      <c r="D25" s="9" t="s">
        <v>23</v>
      </c>
      <c r="E25" s="10"/>
    </row>
    <row r="26" spans="2:5" ht="15" customHeight="1" x14ac:dyDescent="0.25">
      <c r="B26" s="26"/>
      <c r="C26" s="9">
        <v>22</v>
      </c>
      <c r="D26" s="9" t="s">
        <v>24</v>
      </c>
      <c r="E26" s="10"/>
    </row>
    <row r="27" spans="2:5" ht="15" customHeight="1" x14ac:dyDescent="0.25">
      <c r="B27" s="26"/>
      <c r="C27" s="9">
        <v>23</v>
      </c>
      <c r="D27" s="9" t="s">
        <v>25</v>
      </c>
      <c r="E27" s="10"/>
    </row>
    <row r="28" spans="2:5" ht="15" customHeight="1" x14ac:dyDescent="0.25">
      <c r="B28" s="26"/>
      <c r="C28" s="9">
        <v>24</v>
      </c>
      <c r="D28" s="9" t="s">
        <v>26</v>
      </c>
      <c r="E28" s="10"/>
    </row>
    <row r="29" spans="2:5" ht="15" customHeight="1" x14ac:dyDescent="0.25">
      <c r="B29" s="26"/>
      <c r="C29" s="9">
        <v>25</v>
      </c>
      <c r="D29" s="9" t="s">
        <v>27</v>
      </c>
      <c r="E29" s="10"/>
    </row>
    <row r="30" spans="2:5" ht="15" customHeight="1" x14ac:dyDescent="0.25">
      <c r="B30" s="26"/>
      <c r="C30" s="9">
        <v>26</v>
      </c>
      <c r="D30" s="9" t="s">
        <v>28</v>
      </c>
      <c r="E30" s="10"/>
    </row>
    <row r="31" spans="2:5" ht="15" customHeight="1" x14ac:dyDescent="0.25">
      <c r="B31" s="26"/>
      <c r="C31" s="9">
        <v>27</v>
      </c>
      <c r="D31" s="9" t="s">
        <v>29</v>
      </c>
      <c r="E31" s="10"/>
    </row>
    <row r="32" spans="2:5" ht="15" customHeight="1" thickBot="1" x14ac:dyDescent="0.3">
      <c r="B32" s="27"/>
      <c r="C32" s="11">
        <v>28</v>
      </c>
      <c r="D32" s="11" t="s">
        <v>30</v>
      </c>
      <c r="E32" s="12"/>
    </row>
    <row r="33" spans="2:5" ht="15" customHeight="1" x14ac:dyDescent="0.25">
      <c r="B33" s="25" t="s">
        <v>187</v>
      </c>
      <c r="C33" s="13">
        <v>29</v>
      </c>
      <c r="D33" s="13" t="s">
        <v>31</v>
      </c>
      <c r="E33" s="8"/>
    </row>
    <row r="34" spans="2:5" ht="15" customHeight="1" x14ac:dyDescent="0.25">
      <c r="B34" s="26"/>
      <c r="C34" s="9">
        <v>30</v>
      </c>
      <c r="D34" s="9" t="s">
        <v>32</v>
      </c>
      <c r="E34" s="10"/>
    </row>
    <row r="35" spans="2:5" ht="15" customHeight="1" x14ac:dyDescent="0.25">
      <c r="B35" s="26"/>
      <c r="C35" s="9">
        <v>31</v>
      </c>
      <c r="D35" s="9" t="s">
        <v>33</v>
      </c>
      <c r="E35" s="10"/>
    </row>
    <row r="36" spans="2:5" ht="15" customHeight="1" x14ac:dyDescent="0.25">
      <c r="B36" s="26"/>
      <c r="C36" s="9">
        <v>32</v>
      </c>
      <c r="D36" s="9" t="s">
        <v>34</v>
      </c>
      <c r="E36" s="10"/>
    </row>
    <row r="37" spans="2:5" ht="15" customHeight="1" x14ac:dyDescent="0.25">
      <c r="B37" s="26"/>
      <c r="C37" s="9">
        <v>33</v>
      </c>
      <c r="D37" s="9" t="s">
        <v>35</v>
      </c>
      <c r="E37" s="10"/>
    </row>
    <row r="38" spans="2:5" ht="15" customHeight="1" x14ac:dyDescent="0.25">
      <c r="B38" s="26"/>
      <c r="C38" s="9">
        <v>34</v>
      </c>
      <c r="D38" s="9" t="s">
        <v>36</v>
      </c>
      <c r="E38" s="10"/>
    </row>
    <row r="39" spans="2:5" ht="15" customHeight="1" x14ac:dyDescent="0.25">
      <c r="B39" s="26"/>
      <c r="C39" s="9">
        <v>35</v>
      </c>
      <c r="D39" s="9" t="s">
        <v>37</v>
      </c>
      <c r="E39" s="10"/>
    </row>
    <row r="40" spans="2:5" ht="15" customHeight="1" x14ac:dyDescent="0.25">
      <c r="B40" s="26"/>
      <c r="C40" s="9">
        <v>36</v>
      </c>
      <c r="D40" s="9" t="s">
        <v>38</v>
      </c>
      <c r="E40" s="10"/>
    </row>
    <row r="41" spans="2:5" ht="15" customHeight="1" x14ac:dyDescent="0.25">
      <c r="B41" s="26"/>
      <c r="C41" s="9">
        <v>37</v>
      </c>
      <c r="D41" s="9" t="s">
        <v>39</v>
      </c>
      <c r="E41" s="10"/>
    </row>
    <row r="42" spans="2:5" ht="15" customHeight="1" x14ac:dyDescent="0.25">
      <c r="B42" s="26"/>
      <c r="C42" s="9">
        <v>38</v>
      </c>
      <c r="D42" s="9" t="s">
        <v>40</v>
      </c>
      <c r="E42" s="10"/>
    </row>
    <row r="43" spans="2:5" ht="15" customHeight="1" x14ac:dyDescent="0.25">
      <c r="B43" s="26"/>
      <c r="C43" s="9">
        <v>39</v>
      </c>
      <c r="D43" s="9" t="s">
        <v>41</v>
      </c>
      <c r="E43" s="10"/>
    </row>
    <row r="44" spans="2:5" ht="15" customHeight="1" x14ac:dyDescent="0.25">
      <c r="B44" s="26"/>
      <c r="C44" s="9">
        <v>40</v>
      </c>
      <c r="D44" s="9" t="s">
        <v>42</v>
      </c>
      <c r="E44" s="10"/>
    </row>
    <row r="45" spans="2:5" ht="15" customHeight="1" x14ac:dyDescent="0.25">
      <c r="B45" s="26"/>
      <c r="C45" s="9">
        <v>41</v>
      </c>
      <c r="D45" s="9" t="s">
        <v>43</v>
      </c>
      <c r="E45" s="10"/>
    </row>
    <row r="46" spans="2:5" ht="15" customHeight="1" thickBot="1" x14ac:dyDescent="0.3">
      <c r="B46" s="27"/>
      <c r="C46" s="11">
        <v>42</v>
      </c>
      <c r="D46" s="11" t="s">
        <v>44</v>
      </c>
      <c r="E46" s="12"/>
    </row>
    <row r="47" spans="2:5" ht="15" customHeight="1" x14ac:dyDescent="0.25">
      <c r="B47" s="28" t="s">
        <v>188</v>
      </c>
      <c r="C47" s="13">
        <v>43</v>
      </c>
      <c r="D47" s="13" t="s">
        <v>45</v>
      </c>
      <c r="E47" s="8"/>
    </row>
    <row r="48" spans="2:5" ht="15" customHeight="1" x14ac:dyDescent="0.25">
      <c r="B48" s="29"/>
      <c r="C48" s="9">
        <v>44</v>
      </c>
      <c r="D48" s="9" t="s">
        <v>46</v>
      </c>
      <c r="E48" s="10"/>
    </row>
    <row r="49" spans="2:5" ht="15" customHeight="1" x14ac:dyDescent="0.25">
      <c r="B49" s="29"/>
      <c r="C49" s="9">
        <v>45</v>
      </c>
      <c r="D49" s="9" t="s">
        <v>47</v>
      </c>
      <c r="E49" s="10"/>
    </row>
    <row r="50" spans="2:5" ht="15" customHeight="1" x14ac:dyDescent="0.25">
      <c r="B50" s="29"/>
      <c r="C50" s="9">
        <v>46</v>
      </c>
      <c r="D50" s="9" t="s">
        <v>48</v>
      </c>
      <c r="E50" s="10"/>
    </row>
    <row r="51" spans="2:5" ht="15" customHeight="1" x14ac:dyDescent="0.25">
      <c r="B51" s="29"/>
      <c r="C51" s="9">
        <v>47</v>
      </c>
      <c r="D51" s="9" t="s">
        <v>49</v>
      </c>
      <c r="E51" s="10"/>
    </row>
    <row r="52" spans="2:5" ht="15" customHeight="1" x14ac:dyDescent="0.25">
      <c r="B52" s="29"/>
      <c r="C52" s="9">
        <v>48</v>
      </c>
      <c r="D52" s="9" t="s">
        <v>50</v>
      </c>
      <c r="E52" s="10"/>
    </row>
    <row r="53" spans="2:5" ht="15" customHeight="1" x14ac:dyDescent="0.25">
      <c r="B53" s="29"/>
      <c r="C53" s="9">
        <v>49</v>
      </c>
      <c r="D53" s="9" t="s">
        <v>51</v>
      </c>
      <c r="E53" s="10"/>
    </row>
    <row r="54" spans="2:5" ht="15" customHeight="1" x14ac:dyDescent="0.25">
      <c r="B54" s="29"/>
      <c r="C54" s="9">
        <v>50</v>
      </c>
      <c r="D54" s="9" t="s">
        <v>52</v>
      </c>
      <c r="E54" s="10"/>
    </row>
    <row r="55" spans="2:5" ht="15" customHeight="1" x14ac:dyDescent="0.25">
      <c r="B55" s="29"/>
      <c r="C55" s="9">
        <v>51</v>
      </c>
      <c r="D55" s="9" t="s">
        <v>53</v>
      </c>
      <c r="E55" s="10"/>
    </row>
    <row r="56" spans="2:5" ht="15" customHeight="1" x14ac:dyDescent="0.25">
      <c r="B56" s="29"/>
      <c r="C56" s="9">
        <v>52</v>
      </c>
      <c r="D56" s="9" t="s">
        <v>54</v>
      </c>
      <c r="E56" s="10"/>
    </row>
    <row r="57" spans="2:5" ht="15" customHeight="1" x14ac:dyDescent="0.25">
      <c r="B57" s="29"/>
      <c r="C57" s="9">
        <v>53</v>
      </c>
      <c r="D57" s="9" t="s">
        <v>55</v>
      </c>
      <c r="E57" s="10"/>
    </row>
    <row r="58" spans="2:5" ht="15" customHeight="1" x14ac:dyDescent="0.25">
      <c r="B58" s="29"/>
      <c r="C58" s="9">
        <v>54</v>
      </c>
      <c r="D58" s="9" t="s">
        <v>56</v>
      </c>
      <c r="E58" s="10"/>
    </row>
    <row r="59" spans="2:5" ht="15" customHeight="1" x14ac:dyDescent="0.25">
      <c r="B59" s="29"/>
      <c r="C59" s="9">
        <v>55</v>
      </c>
      <c r="D59" s="9" t="s">
        <v>57</v>
      </c>
      <c r="E59" s="10"/>
    </row>
    <row r="60" spans="2:5" ht="15" customHeight="1" thickBot="1" x14ac:dyDescent="0.3">
      <c r="B60" s="30"/>
      <c r="C60" s="11">
        <v>56</v>
      </c>
      <c r="D60" s="11" t="s">
        <v>58</v>
      </c>
      <c r="E60" s="12"/>
    </row>
    <row r="61" spans="2:5" ht="15" customHeight="1" x14ac:dyDescent="0.25">
      <c r="B61" s="25" t="s">
        <v>184</v>
      </c>
      <c r="C61" s="13">
        <v>57</v>
      </c>
      <c r="D61" s="13" t="s">
        <v>59</v>
      </c>
      <c r="E61" s="8"/>
    </row>
    <row r="62" spans="2:5" ht="15" customHeight="1" x14ac:dyDescent="0.25">
      <c r="B62" s="26"/>
      <c r="C62" s="9">
        <v>58</v>
      </c>
      <c r="D62" s="9" t="s">
        <v>60</v>
      </c>
      <c r="E62" s="10"/>
    </row>
    <row r="63" spans="2:5" ht="15" customHeight="1" x14ac:dyDescent="0.25">
      <c r="B63" s="26"/>
      <c r="C63" s="9">
        <v>59</v>
      </c>
      <c r="D63" s="9" t="s">
        <v>61</v>
      </c>
      <c r="E63" s="10"/>
    </row>
    <row r="64" spans="2:5" ht="15" customHeight="1" x14ac:dyDescent="0.25">
      <c r="B64" s="26"/>
      <c r="C64" s="9">
        <v>60</v>
      </c>
      <c r="D64" s="9" t="s">
        <v>62</v>
      </c>
      <c r="E64" s="10"/>
    </row>
    <row r="65" spans="2:5" ht="15" customHeight="1" x14ac:dyDescent="0.25">
      <c r="B65" s="26"/>
      <c r="C65" s="9">
        <v>61</v>
      </c>
      <c r="D65" s="9" t="s">
        <v>63</v>
      </c>
      <c r="E65" s="10"/>
    </row>
    <row r="66" spans="2:5" ht="15" customHeight="1" x14ac:dyDescent="0.25">
      <c r="B66" s="26"/>
      <c r="C66" s="9">
        <v>62</v>
      </c>
      <c r="D66" s="9" t="s">
        <v>64</v>
      </c>
      <c r="E66" s="10"/>
    </row>
    <row r="67" spans="2:5" ht="15" customHeight="1" x14ac:dyDescent="0.25">
      <c r="B67" s="26"/>
      <c r="C67" s="9">
        <v>63</v>
      </c>
      <c r="D67" s="9" t="s">
        <v>65</v>
      </c>
      <c r="E67" s="10"/>
    </row>
    <row r="68" spans="2:5" ht="15" customHeight="1" x14ac:dyDescent="0.25">
      <c r="B68" s="26"/>
      <c r="C68" s="9">
        <v>64</v>
      </c>
      <c r="D68" s="9" t="s">
        <v>66</v>
      </c>
      <c r="E68" s="10"/>
    </row>
    <row r="69" spans="2:5" ht="15" customHeight="1" x14ac:dyDescent="0.25">
      <c r="B69" s="26"/>
      <c r="C69" s="9">
        <v>65</v>
      </c>
      <c r="D69" s="9" t="s">
        <v>67</v>
      </c>
      <c r="E69" s="10"/>
    </row>
    <row r="70" spans="2:5" ht="15" customHeight="1" x14ac:dyDescent="0.25">
      <c r="B70" s="26"/>
      <c r="C70" s="9">
        <v>66</v>
      </c>
      <c r="D70" s="9" t="s">
        <v>68</v>
      </c>
      <c r="E70" s="10"/>
    </row>
    <row r="71" spans="2:5" ht="15" customHeight="1" x14ac:dyDescent="0.25">
      <c r="B71" s="26"/>
      <c r="C71" s="9">
        <v>67</v>
      </c>
      <c r="D71" s="9" t="s">
        <v>69</v>
      </c>
      <c r="E71" s="10"/>
    </row>
    <row r="72" spans="2:5" ht="15" customHeight="1" x14ac:dyDescent="0.25">
      <c r="B72" s="26"/>
      <c r="C72" s="9">
        <v>68</v>
      </c>
      <c r="D72" s="9" t="s">
        <v>70</v>
      </c>
      <c r="E72" s="10"/>
    </row>
    <row r="73" spans="2:5" ht="15" customHeight="1" x14ac:dyDescent="0.25">
      <c r="B73" s="26"/>
      <c r="C73" s="9">
        <v>69</v>
      </c>
      <c r="D73" s="9" t="s">
        <v>71</v>
      </c>
      <c r="E73" s="10"/>
    </row>
    <row r="74" spans="2:5" ht="15" customHeight="1" thickBot="1" x14ac:dyDescent="0.3">
      <c r="B74" s="27"/>
      <c r="C74" s="11">
        <v>70</v>
      </c>
      <c r="D74" s="11" t="s">
        <v>72</v>
      </c>
      <c r="E74" s="12"/>
    </row>
    <row r="76" spans="2:5" x14ac:dyDescent="0.25">
      <c r="B76" t="s">
        <v>190</v>
      </c>
    </row>
    <row r="77" spans="2:5" x14ac:dyDescent="0.25">
      <c r="C77" s="23"/>
      <c r="D77" s="24"/>
      <c r="E77" s="24"/>
    </row>
  </sheetData>
  <sheetProtection algorithmName="SHA-512" hashValue="ErZVjmQsECMt+hLljjO+7k8EYPh2P2BHKyGpc2xkzyBaE7kLK5fVlZPC0/M8r8yX3IRe8AFylGEkx5n9LbyPHQ==" saltValue="cPYoJytu6zdyZ7MY/2q2fw==" spinCount="100000" sheet="1" objects="1" scenarios="1"/>
  <mergeCells count="7">
    <mergeCell ref="B2:E2"/>
    <mergeCell ref="C77:E77"/>
    <mergeCell ref="B5:B18"/>
    <mergeCell ref="B19:B32"/>
    <mergeCell ref="B33:B46"/>
    <mergeCell ref="B47:B60"/>
    <mergeCell ref="B61:B74"/>
  </mergeCells>
  <phoneticPr fontId="5"/>
  <conditionalFormatting sqref="E5:E74">
    <cfRule type="expression" dxfId="1" priority="1">
      <formula>E5=""</formula>
    </cfRule>
  </conditionalFormatting>
  <dataValidations count="1">
    <dataValidation type="list" allowBlank="1" sqref="E5:E74" xr:uid="{00000000-0002-0000-0000-000000000000}">
      <formula1>"1,2,3,4,5"</formula1>
    </dataValidation>
  </dataValidations>
  <pageMargins left="0.5" right="0.5" top="0.6" bottom="0.6" header="0.3" footer="0.3"/>
  <pageSetup fitToHeight="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52"/>
  <sheetViews>
    <sheetView showGridLines="0" showRowColHeaders="0" topLeftCell="A7" workbookViewId="0">
      <selection activeCell="C7" sqref="C7"/>
    </sheetView>
  </sheetViews>
  <sheetFormatPr defaultRowHeight="12.75" x14ac:dyDescent="0.25"/>
  <cols>
    <col min="2" max="2" width="24" customWidth="1"/>
    <col min="3" max="3" width="54" customWidth="1"/>
    <col min="4" max="4" width="24" customWidth="1"/>
  </cols>
  <sheetData>
    <row r="2" spans="2:4" ht="21" x14ac:dyDescent="0.4">
      <c r="B2" s="31" t="s">
        <v>158</v>
      </c>
      <c r="C2" s="31"/>
      <c r="D2" s="14"/>
    </row>
    <row r="3" spans="2:4" x14ac:dyDescent="0.25">
      <c r="B3" s="33" t="str">
        <f>IF(ロジック!$B$15&gt;0,"⚠ 未回答が " &amp; ロジック!$B$15 &amp; " 問あります。全て回答すると判定が表示されます。","")</f>
        <v>⚠ 未回答が 70 問あります。全て回答すると判定が表示されます。</v>
      </c>
      <c r="C3" s="33"/>
    </row>
    <row r="5" spans="2:4" x14ac:dyDescent="0.25">
      <c r="B5" s="17" t="s">
        <v>159</v>
      </c>
      <c r="C5" s="17">
        <f>ロジック!B12</f>
        <v>0</v>
      </c>
    </row>
    <row r="6" spans="2:4" x14ac:dyDescent="0.25">
      <c r="B6" s="17" t="s">
        <v>160</v>
      </c>
      <c r="C6" s="19">
        <f>ロジック!B13</f>
        <v>0</v>
      </c>
    </row>
    <row r="7" spans="2:4" x14ac:dyDescent="0.25">
      <c r="B7" s="17" t="s">
        <v>161</v>
      </c>
      <c r="C7" s="21" t="str">
        <f>ロジック!B16</f>
        <v>低リスク</v>
      </c>
    </row>
    <row r="9" spans="2:4" x14ac:dyDescent="0.25">
      <c r="B9" s="3" t="s">
        <v>162</v>
      </c>
      <c r="C9" s="3" t="s">
        <v>163</v>
      </c>
    </row>
    <row r="10" spans="2:4" x14ac:dyDescent="0.25">
      <c r="B10" s="17" t="s">
        <v>164</v>
      </c>
      <c r="C10" s="19">
        <f>ロジック!B3</f>
        <v>0</v>
      </c>
    </row>
    <row r="11" spans="2:4" x14ac:dyDescent="0.25">
      <c r="B11" s="17" t="s">
        <v>165</v>
      </c>
      <c r="C11" s="19">
        <f>ロジック!B5</f>
        <v>0</v>
      </c>
    </row>
    <row r="12" spans="2:4" x14ac:dyDescent="0.25">
      <c r="B12" s="17" t="s">
        <v>166</v>
      </c>
      <c r="C12" s="19">
        <f>ロジック!B7</f>
        <v>0</v>
      </c>
    </row>
    <row r="13" spans="2:4" x14ac:dyDescent="0.25">
      <c r="B13" s="17" t="s">
        <v>167</v>
      </c>
      <c r="C13" s="19">
        <f>ロジック!B9</f>
        <v>0</v>
      </c>
    </row>
    <row r="14" spans="2:4" x14ac:dyDescent="0.25">
      <c r="B14" s="17" t="s">
        <v>168</v>
      </c>
      <c r="C14" s="19">
        <f>ロジック!B11</f>
        <v>0</v>
      </c>
    </row>
    <row r="16" spans="2:4" x14ac:dyDescent="0.25">
      <c r="B16" s="18" t="s">
        <v>169</v>
      </c>
      <c r="C16" s="18" t="s">
        <v>170</v>
      </c>
    </row>
    <row r="17" spans="2:3" x14ac:dyDescent="0.25">
      <c r="B17" s="17" t="s">
        <v>171</v>
      </c>
      <c r="C17" s="20">
        <f>ロジック!B19</f>
        <v>0</v>
      </c>
    </row>
    <row r="18" spans="2:3" x14ac:dyDescent="0.25">
      <c r="B18" s="17" t="s">
        <v>172</v>
      </c>
      <c r="C18" s="20">
        <f>ロジック!B20</f>
        <v>0</v>
      </c>
    </row>
    <row r="19" spans="2:3" x14ac:dyDescent="0.25">
      <c r="B19" s="17" t="s">
        <v>173</v>
      </c>
      <c r="C19" s="20">
        <f>ロジック!B21</f>
        <v>0</v>
      </c>
    </row>
    <row r="20" spans="2:3" x14ac:dyDescent="0.25">
      <c r="B20" s="17" t="s">
        <v>174</v>
      </c>
      <c r="C20" s="20">
        <f>ロジック!B22</f>
        <v>0</v>
      </c>
    </row>
    <row r="22" spans="2:3" x14ac:dyDescent="0.25">
      <c r="B22" s="17" t="s">
        <v>175</v>
      </c>
      <c r="C22" s="21" t="str">
        <f>ロジック!B26</f>
        <v xml:space="preserve">A：完璧主義型 B：責任過剰型 C：比較依存型 D：防衛型 </v>
      </c>
    </row>
    <row r="24" spans="2:3" ht="28.5" customHeight="1" x14ac:dyDescent="0.25">
      <c r="B24" s="15" t="s">
        <v>176</v>
      </c>
      <c r="C24" s="16" t="str">
        <f>INDEX(タイプ定義!$C$2:$C$5, MATCH(LEFT(ロジック!$B$25,1), タイプ定義!$A$2:$A$5, 0))</f>
        <v>高い基準と白黒思考で、自他に厳しくなりがち。成果より欠点修正に意識が向く。</v>
      </c>
    </row>
    <row r="25" spans="2:3" ht="28.5" customHeight="1" x14ac:dyDescent="0.25">
      <c r="B25" s="15" t="s">
        <v>121</v>
      </c>
      <c r="C25" s="16" t="str">
        <f>INDEX(タイプ定義!$D$2:$D$5, MATCH(LEFT(ロジック!$B$25,1), タイプ定義!$A$2:$A$5, 0))</f>
        <v>80％でOKを合言葉に</v>
      </c>
    </row>
    <row r="26" spans="2:3" ht="28.5" customHeight="1" x14ac:dyDescent="0.25">
      <c r="B26" s="15" t="s">
        <v>177</v>
      </c>
      <c r="C26" s="16" t="str">
        <f>INDEX(タイプ定義!$E$2:$E$5, MATCH(LEFT(ロジック!$B$25,1), タイプ定義!$A$2:$A$5, 0))</f>
        <v>成果の定義を『80％でOK』に設定し、完了基準を書き出す。</v>
      </c>
    </row>
    <row r="27" spans="2:3" ht="28.5" customHeight="1" x14ac:dyDescent="0.25">
      <c r="B27" s="15" t="s">
        <v>178</v>
      </c>
      <c r="C27" s="16" t="str">
        <f>INDEX(タイプ定義!$F$2:$F$5, MATCH(LEFT(ロジック!$B$25,1), タイプ定義!$A$2:$A$5, 0))</f>
        <v>週1回『できたことリスト』を3項目、チームで共有する。</v>
      </c>
    </row>
    <row r="28" spans="2:3" ht="28.5" customHeight="1" x14ac:dyDescent="0.25">
      <c r="B28" s="15" t="s">
        <v>179</v>
      </c>
      <c r="C28" s="16" t="str">
        <f>INDEX(タイプ定義!$G$2:$G$5, MATCH(LEFT(ロジック!$B$25,1), タイプ定義!$A$2:$A$5, 0))</f>
        <v>細部に入る前に『目的・狙い・制約』を3分で確認してから着手する。</v>
      </c>
    </row>
    <row r="29" spans="2:3" ht="28.5" customHeight="1" x14ac:dyDescent="0.25">
      <c r="B29" s="15" t="s">
        <v>125</v>
      </c>
      <c r="C29" s="16" t="str">
        <f>INDEX(タイプ定義!$H$2:$H$5, MATCH(LEFT(ロジック!$B$25,1), タイプ定義!$A$2:$A$5, 0))</f>
        <v>仕様の揺り戻し・過剰品質の強要・“完璧まで待つ”判断</v>
      </c>
    </row>
    <row r="31" spans="2:3" x14ac:dyDescent="0.25">
      <c r="B31" s="4" t="s">
        <v>180</v>
      </c>
    </row>
    <row r="32" spans="2:3" ht="16.5" customHeight="1" x14ac:dyDescent="0.25">
      <c r="B32" s="17" t="s">
        <v>181</v>
      </c>
      <c r="C32" s="15" t="str">
        <f>ロジック!B29</f>
        <v>未回答ありのため判定不可</v>
      </c>
    </row>
    <row r="34" spans="2:3" x14ac:dyDescent="0.25">
      <c r="B34" s="4" t="s">
        <v>182</v>
      </c>
    </row>
    <row r="35" spans="2:3" ht="16.25" customHeight="1" x14ac:dyDescent="0.25">
      <c r="B35" s="32" t="str">
        <f>ロジック!B30</f>
        <v>全項目に回答するとコメントが表示されます。</v>
      </c>
      <c r="C35" s="32"/>
    </row>
    <row r="36" spans="2:3" ht="16.25" customHeight="1" x14ac:dyDescent="0.25">
      <c r="B36" s="32"/>
      <c r="C36" s="32"/>
    </row>
    <row r="37" spans="2:3" ht="16.25" customHeight="1" x14ac:dyDescent="0.25">
      <c r="B37" s="32"/>
      <c r="C37" s="32"/>
    </row>
    <row r="39" spans="2:3" x14ac:dyDescent="0.25">
      <c r="B39" s="4" t="s">
        <v>183</v>
      </c>
    </row>
    <row r="40" spans="2:3" ht="23.35" customHeight="1" x14ac:dyDescent="0.25">
      <c r="B40" s="32" t="str">
        <f>ロジック!B31</f>
        <v/>
      </c>
      <c r="C40" s="32"/>
    </row>
    <row r="41" spans="2:3" ht="23.35" customHeight="1" x14ac:dyDescent="0.25">
      <c r="B41" s="32"/>
      <c r="C41" s="32"/>
    </row>
    <row r="42" spans="2:3" ht="23.35" customHeight="1" x14ac:dyDescent="0.25">
      <c r="B42" s="32"/>
      <c r="C42" s="32"/>
    </row>
    <row r="43" spans="2:3" ht="23.35" customHeight="1" x14ac:dyDescent="0.25">
      <c r="B43" s="32"/>
      <c r="C43" s="32"/>
    </row>
    <row r="44" spans="2:3" ht="23.35" customHeight="1" x14ac:dyDescent="0.25">
      <c r="B44" s="32"/>
      <c r="C44" s="32"/>
    </row>
    <row r="45" spans="2:3" ht="23.35" customHeight="1" x14ac:dyDescent="0.25">
      <c r="B45" s="32"/>
      <c r="C45" s="32"/>
    </row>
    <row r="47" spans="2:3" x14ac:dyDescent="0.25">
      <c r="B47" s="4" t="s">
        <v>103</v>
      </c>
    </row>
    <row r="48" spans="2:3" x14ac:dyDescent="0.25">
      <c r="B48" s="32" t="str">
        <f>ロジック!B32</f>
        <v/>
      </c>
      <c r="C48" s="32"/>
    </row>
    <row r="49" spans="2:3" x14ac:dyDescent="0.25">
      <c r="B49" s="32"/>
      <c r="C49" s="32"/>
    </row>
    <row r="50" spans="2:3" x14ac:dyDescent="0.25">
      <c r="B50" s="32"/>
      <c r="C50" s="32"/>
    </row>
    <row r="51" spans="2:3" x14ac:dyDescent="0.25">
      <c r="B51" s="32"/>
      <c r="C51" s="32"/>
    </row>
    <row r="52" spans="2:3" x14ac:dyDescent="0.25">
      <c r="B52" s="32"/>
      <c r="C52" s="32"/>
    </row>
  </sheetData>
  <sheetProtection algorithmName="SHA-512" hashValue="hn0eg3E7vz8NqPn/xcSQobuuAawkFERv0VZ6kOuN9DqGzhOifApJGeStKFutfwwBX4s/ivRFRzmHJ/vyzEsBYw==" saltValue="0SkJCqnYCTyGbdV9pMJwFQ==" spinCount="100000" sheet="1" objects="1" scenarios="1"/>
  <mergeCells count="5">
    <mergeCell ref="B2:C2"/>
    <mergeCell ref="B35:C37"/>
    <mergeCell ref="B40:C45"/>
    <mergeCell ref="B48:C52"/>
    <mergeCell ref="B3:C3"/>
  </mergeCells>
  <phoneticPr fontId="5"/>
  <pageMargins left="0.5" right="0.5" top="0.6" bottom="0.6" header="0.3" footer="0.3"/>
  <pageSetup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400-000001000000}">
            <xm:f>ロジック!$B$14&gt;0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B28" sqref="B28"/>
    </sheetView>
  </sheetViews>
  <sheetFormatPr defaultRowHeight="12.75" x14ac:dyDescent="0.25"/>
  <cols>
    <col min="1" max="1" width="37.73046875" bestFit="1" customWidth="1"/>
    <col min="2" max="2" width="20" customWidth="1"/>
    <col min="3" max="3" width="50" customWidth="1"/>
  </cols>
  <sheetData>
    <row r="1" spans="1:3" x14ac:dyDescent="0.25">
      <c r="A1" s="3" t="s">
        <v>73</v>
      </c>
      <c r="B1" s="3" t="s">
        <v>74</v>
      </c>
      <c r="C1" s="3" t="s">
        <v>75</v>
      </c>
    </row>
    <row r="2" spans="1:3" x14ac:dyDescent="0.25">
      <c r="A2" t="s">
        <v>76</v>
      </c>
      <c r="B2">
        <f>SUM(入力!$E$5:$E$18)</f>
        <v>0</v>
      </c>
      <c r="C2" t="s">
        <v>192</v>
      </c>
    </row>
    <row r="3" spans="1:3" x14ac:dyDescent="0.25">
      <c r="A3" t="s">
        <v>77</v>
      </c>
      <c r="B3">
        <f>IFERROR(B2/70,0)</f>
        <v>0</v>
      </c>
    </row>
    <row r="4" spans="1:3" x14ac:dyDescent="0.25">
      <c r="A4" t="s">
        <v>78</v>
      </c>
      <c r="B4">
        <f>SUM(入力!$E$19:$E$32)</f>
        <v>0</v>
      </c>
      <c r="C4" t="s">
        <v>193</v>
      </c>
    </row>
    <row r="5" spans="1:3" x14ac:dyDescent="0.25">
      <c r="A5" t="s">
        <v>79</v>
      </c>
      <c r="B5">
        <f>IFERROR(B4/70,0)</f>
        <v>0</v>
      </c>
    </row>
    <row r="6" spans="1:3" x14ac:dyDescent="0.25">
      <c r="A6" t="s">
        <v>80</v>
      </c>
      <c r="B6">
        <f>SUM(入力!$E$33:$E$46)</f>
        <v>0</v>
      </c>
      <c r="C6" t="s">
        <v>194</v>
      </c>
    </row>
    <row r="7" spans="1:3" x14ac:dyDescent="0.25">
      <c r="A7" t="s">
        <v>81</v>
      </c>
      <c r="B7">
        <f>IFERROR(B6/70,0)</f>
        <v>0</v>
      </c>
    </row>
    <row r="8" spans="1:3" x14ac:dyDescent="0.25">
      <c r="A8" t="s">
        <v>82</v>
      </c>
      <c r="B8">
        <f>SUM(入力!$E$47:$E$60)</f>
        <v>0</v>
      </c>
      <c r="C8" t="s">
        <v>195</v>
      </c>
    </row>
    <row r="9" spans="1:3" x14ac:dyDescent="0.25">
      <c r="A9" t="s">
        <v>83</v>
      </c>
      <c r="B9">
        <f>IFERROR(B8/70,0)</f>
        <v>0</v>
      </c>
    </row>
    <row r="10" spans="1:3" x14ac:dyDescent="0.25">
      <c r="A10" t="s">
        <v>84</v>
      </c>
      <c r="B10">
        <f>SUM(入力!$E$61:$E$74)</f>
        <v>0</v>
      </c>
      <c r="C10" t="s">
        <v>196</v>
      </c>
    </row>
    <row r="11" spans="1:3" x14ac:dyDescent="0.25">
      <c r="A11" t="s">
        <v>85</v>
      </c>
      <c r="B11">
        <f>IFERROR(B10/70,0)</f>
        <v>0</v>
      </c>
    </row>
    <row r="12" spans="1:3" x14ac:dyDescent="0.25">
      <c r="A12" t="s">
        <v>86</v>
      </c>
      <c r="B12">
        <f>SUM(B2,B4,B6,B8,B10)</f>
        <v>0</v>
      </c>
    </row>
    <row r="13" spans="1:3" x14ac:dyDescent="0.25">
      <c r="A13" t="s">
        <v>87</v>
      </c>
      <c r="B13">
        <f>IFERROR(B12/350,0)</f>
        <v>0</v>
      </c>
    </row>
    <row r="14" spans="1:3" x14ac:dyDescent="0.25">
      <c r="A14" t="s">
        <v>88</v>
      </c>
      <c r="B14">
        <f>COUNT(入力!$E$5:$E$74)</f>
        <v>0</v>
      </c>
    </row>
    <row r="15" spans="1:3" x14ac:dyDescent="0.25">
      <c r="A15" t="s">
        <v>89</v>
      </c>
      <c r="B15">
        <f>COUNTBLANK(入力!$E$5:$E$74)</f>
        <v>70</v>
      </c>
    </row>
    <row r="16" spans="1:3" x14ac:dyDescent="0.25">
      <c r="A16" t="s">
        <v>90</v>
      </c>
      <c r="B16" t="str">
        <f>IF(B13&lt;0.3,"低リスク",IF(B13&lt;0.5,"注意",IF(B13&lt;0.7,"中度","高リスク")))</f>
        <v>低リスク</v>
      </c>
    </row>
    <row r="18" spans="1:2" x14ac:dyDescent="0.25">
      <c r="A18" s="4" t="s">
        <v>91</v>
      </c>
    </row>
    <row r="19" spans="1:2" x14ac:dyDescent="0.25">
      <c r="A19" t="s">
        <v>92</v>
      </c>
      <c r="B19">
        <f>AVERAGE(B3,B7,B11)*100</f>
        <v>0</v>
      </c>
    </row>
    <row r="20" spans="1:2" x14ac:dyDescent="0.25">
      <c r="A20" t="s">
        <v>93</v>
      </c>
      <c r="B20">
        <f>AVERAGE(B5,B11)*100</f>
        <v>0</v>
      </c>
    </row>
    <row r="21" spans="1:2" x14ac:dyDescent="0.25">
      <c r="A21" t="s">
        <v>94</v>
      </c>
      <c r="B21">
        <f>AVERAGE(B3,B7)*100</f>
        <v>0</v>
      </c>
    </row>
    <row r="22" spans="1:2" x14ac:dyDescent="0.25">
      <c r="A22" t="s">
        <v>95</v>
      </c>
      <c r="B22">
        <f>AVERAGE(B9,B7)*100</f>
        <v>0</v>
      </c>
    </row>
    <row r="24" spans="1:2" x14ac:dyDescent="0.25">
      <c r="A24" t="s">
        <v>96</v>
      </c>
      <c r="B24">
        <f>MAX(B19:B22)</f>
        <v>0</v>
      </c>
    </row>
    <row r="25" spans="1:2" x14ac:dyDescent="0.25">
      <c r="A25" t="s">
        <v>97</v>
      </c>
      <c r="B25" t="str">
        <f>IF(B19=B24,"A","")&amp;IF(B20=B24,"B","")&amp;IF(B21=B24,"C","")&amp;IF(B22=B24,"D","")</f>
        <v>ABCD</v>
      </c>
    </row>
    <row r="26" spans="1:2" x14ac:dyDescent="0.25">
      <c r="A26" t="s">
        <v>98</v>
      </c>
      <c r="B26" t="str">
        <f>SUBSTITUTE(SUBSTITUTE(SUBSTITUTE(SUBSTITUTE(B25,"A","A：完璧主義型 "),"B","B：責任過剰型 "),"C","C：比較依存型 "),"D","D：防衛型 ")</f>
        <v xml:space="preserve">A：完璧主義型 B：責任過剰型 C：比較依存型 D：防衛型 </v>
      </c>
    </row>
    <row r="28" spans="1:2" x14ac:dyDescent="0.25">
      <c r="A28" t="s">
        <v>99</v>
      </c>
      <c r="B28" t="e">
        <f>IF(B15&gt;0,NA(),MATCH(B12,レベル定義!$A$2:$A$5,1))</f>
        <v>#N/A</v>
      </c>
    </row>
    <row r="29" spans="1:2" x14ac:dyDescent="0.25">
      <c r="A29" t="s">
        <v>100</v>
      </c>
      <c r="B29" t="str">
        <f>IF(B15&gt;0,"未回答ありのため判定不可",INDEX(レベル定義!$C$2:$C$5,B28))</f>
        <v>未回答ありのため判定不可</v>
      </c>
    </row>
    <row r="30" spans="1:2" x14ac:dyDescent="0.25">
      <c r="A30" t="s">
        <v>101</v>
      </c>
      <c r="B30" t="str">
        <f>IF(B15&gt;0,"全項目に回答するとコメントが表示されます。",INDEX(レベル定義!$D$2:$D$5,B28))</f>
        <v>全項目に回答するとコメントが表示されます。</v>
      </c>
    </row>
    <row r="31" spans="1:2" x14ac:dyDescent="0.25">
      <c r="A31" t="s">
        <v>102</v>
      </c>
      <c r="B31" t="str">
        <f>IF(B15&gt;0,"",INDEX(レベル定義!$E$2:$E$5,B28))</f>
        <v/>
      </c>
    </row>
    <row r="32" spans="1:2" x14ac:dyDescent="0.25">
      <c r="A32" t="s">
        <v>103</v>
      </c>
      <c r="B32" t="str">
        <f>IF(B15&gt;0,"",INDEX(レベル定義!$F$2:$F$5,B28))</f>
        <v/>
      </c>
    </row>
  </sheetData>
  <sheetProtection algorithmName="SHA-512" hashValue="dvzJXrE5ENXn8miYRUhhv4eAWNAY02PHX9KBwl1WSjnZOIjDOOOa41tLYt+rISvXQWhDJJrPjqltA7J1gBdlOg==" saltValue="Xblbus7covHcaWiyhV9NFA==" spinCount="100000" sheet="1" objects="1" scenarios="1"/>
  <phoneticPr fontId="5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activeCell="F2" sqref="F2"/>
    </sheetView>
  </sheetViews>
  <sheetFormatPr defaultRowHeight="12.75" x14ac:dyDescent="0.25"/>
  <cols>
    <col min="1" max="2" width="10" customWidth="1"/>
    <col min="3" max="3" width="42" customWidth="1"/>
    <col min="4" max="4" width="70" customWidth="1"/>
    <col min="5" max="6" width="80" customWidth="1"/>
  </cols>
  <sheetData>
    <row r="1" spans="1:6" x14ac:dyDescent="0.25">
      <c r="A1" s="3" t="s">
        <v>104</v>
      </c>
      <c r="B1" s="3" t="s">
        <v>105</v>
      </c>
      <c r="C1" s="3" t="s">
        <v>100</v>
      </c>
      <c r="D1" s="3" t="s">
        <v>101</v>
      </c>
      <c r="E1" s="3" t="s">
        <v>102</v>
      </c>
      <c r="F1" s="3" t="s">
        <v>103</v>
      </c>
    </row>
    <row r="2" spans="1:6" ht="102" x14ac:dyDescent="0.25">
      <c r="A2">
        <v>70</v>
      </c>
      <c r="B2">
        <v>140</v>
      </c>
      <c r="C2" s="2" t="s">
        <v>106</v>
      </c>
      <c r="D2" s="2" t="s">
        <v>107</v>
      </c>
      <c r="E2" s="2" t="s">
        <v>108</v>
      </c>
      <c r="F2" s="2" t="s">
        <v>200</v>
      </c>
    </row>
    <row r="3" spans="1:6" ht="102" x14ac:dyDescent="0.25">
      <c r="A3">
        <v>141</v>
      </c>
      <c r="B3">
        <v>210</v>
      </c>
      <c r="C3" s="2" t="s">
        <v>109</v>
      </c>
      <c r="D3" s="2" t="s">
        <v>110</v>
      </c>
      <c r="E3" s="2" t="s">
        <v>111</v>
      </c>
      <c r="F3" s="2" t="s">
        <v>199</v>
      </c>
    </row>
    <row r="4" spans="1:6" ht="114.75" x14ac:dyDescent="0.25">
      <c r="A4">
        <v>211</v>
      </c>
      <c r="B4">
        <v>280</v>
      </c>
      <c r="C4" s="2" t="s">
        <v>112</v>
      </c>
      <c r="D4" s="2" t="s">
        <v>113</v>
      </c>
      <c r="E4" s="2" t="s">
        <v>114</v>
      </c>
      <c r="F4" s="2" t="s">
        <v>198</v>
      </c>
    </row>
    <row r="5" spans="1:6" ht="102" x14ac:dyDescent="0.25">
      <c r="A5">
        <v>281</v>
      </c>
      <c r="B5">
        <v>350</v>
      </c>
      <c r="C5" s="2" t="s">
        <v>115</v>
      </c>
      <c r="D5" s="2" t="s">
        <v>116</v>
      </c>
      <c r="E5" s="2" t="s">
        <v>117</v>
      </c>
      <c r="F5" s="2" t="s">
        <v>197</v>
      </c>
    </row>
  </sheetData>
  <sheetProtection algorithmName="SHA-512" hashValue="iOhDPJhnKGqaRTusHXUcarD70uaLFwWpLiu2p6GlSbB6zEE9f4WjBAWRxijyi3OXJn8+O8XyssZDbCNH8tHKrg==" saltValue="5GrwtB3LgeCcN5PdZZoi8Q==" spinCount="100000" sheet="1" objects="1" scenarios="1"/>
  <phoneticPr fontId="5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/>
  </sheetViews>
  <sheetFormatPr defaultRowHeight="12.75" x14ac:dyDescent="0.25"/>
  <cols>
    <col min="1" max="1" width="8" customWidth="1"/>
    <col min="2" max="2" width="20" customWidth="1"/>
    <col min="3" max="3" width="60" customWidth="1"/>
    <col min="4" max="4" width="26" customWidth="1"/>
    <col min="5" max="8" width="36" customWidth="1"/>
  </cols>
  <sheetData>
    <row r="1" spans="1:8" x14ac:dyDescent="0.25">
      <c r="A1" s="3" t="s">
        <v>118</v>
      </c>
      <c r="B1" s="3" t="s">
        <v>119</v>
      </c>
      <c r="C1" s="3" t="s">
        <v>120</v>
      </c>
      <c r="D1" s="3" t="s">
        <v>121</v>
      </c>
      <c r="E1" s="3" t="s">
        <v>122</v>
      </c>
      <c r="F1" s="3" t="s">
        <v>123</v>
      </c>
      <c r="G1" s="3" t="s">
        <v>124</v>
      </c>
      <c r="H1" s="3" t="s">
        <v>125</v>
      </c>
    </row>
    <row r="2" spans="1:8" x14ac:dyDescent="0.25">
      <c r="A2" t="s">
        <v>126</v>
      </c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</row>
    <row r="3" spans="1:8" x14ac:dyDescent="0.25">
      <c r="A3" t="s">
        <v>134</v>
      </c>
      <c r="B3" t="s">
        <v>135</v>
      </c>
      <c r="C3" t="s">
        <v>136</v>
      </c>
      <c r="D3" t="s">
        <v>137</v>
      </c>
      <c r="E3" t="s">
        <v>138</v>
      </c>
      <c r="F3" t="s">
        <v>139</v>
      </c>
      <c r="G3" t="s">
        <v>140</v>
      </c>
      <c r="H3" t="s">
        <v>141</v>
      </c>
    </row>
    <row r="4" spans="1:8" x14ac:dyDescent="0.25">
      <c r="A4" t="s">
        <v>142</v>
      </c>
      <c r="B4" t="s">
        <v>143</v>
      </c>
      <c r="C4" t="s">
        <v>144</v>
      </c>
      <c r="D4" t="s">
        <v>145</v>
      </c>
      <c r="E4" t="s">
        <v>146</v>
      </c>
      <c r="F4" t="s">
        <v>147</v>
      </c>
      <c r="G4" t="s">
        <v>148</v>
      </c>
      <c r="H4" t="s">
        <v>149</v>
      </c>
    </row>
    <row r="5" spans="1:8" x14ac:dyDescent="0.25">
      <c r="A5" t="s">
        <v>150</v>
      </c>
      <c r="B5" t="s">
        <v>151</v>
      </c>
      <c r="C5" t="s">
        <v>152</v>
      </c>
      <c r="D5" t="s">
        <v>153</v>
      </c>
      <c r="E5" t="s">
        <v>154</v>
      </c>
      <c r="F5" t="s">
        <v>155</v>
      </c>
      <c r="G5" t="s">
        <v>156</v>
      </c>
      <c r="H5" t="s">
        <v>157</v>
      </c>
    </row>
  </sheetData>
  <sheetProtection algorithmName="SHA-512" hashValue="vIa2+E9frKGZMxIEHZLQ4mwwSLCjt7j1XQ6CL/DOBGi5U40jaClISSlnO8m7wJJMF6SZFVA2yJd/ctsjojTYGw==" saltValue="2xzOMY3u3Lfzl2Rra7q2Og==" spinCount="100000" sheet="1" objects="1" scenarios="1"/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</vt:lpstr>
      <vt:lpstr>結果</vt:lpstr>
      <vt:lpstr>ロジック</vt:lpstr>
      <vt:lpstr>レベル定義</vt:lpstr>
      <vt:lpstr>タイプ定義</vt:lpstr>
      <vt:lpstr>結果!Print_Titles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瀬川裕之</cp:lastModifiedBy>
  <dcterms:created xsi:type="dcterms:W3CDTF">2025-09-30T00:45:21Z</dcterms:created>
  <dcterms:modified xsi:type="dcterms:W3CDTF">2025-10-10T04:58:22Z</dcterms:modified>
</cp:coreProperties>
</file>